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TCO Achat" state="visible" r:id="rId4"/>
    <sheet sheetId="2" name="Comparateur LOA-LLD" state="visible" r:id="rId5"/>
  </sheets>
  <calcPr calcId="171027"/>
</workbook>
</file>

<file path=xl/sharedStrings.xml><?xml version="1.0" encoding="utf-8"?>
<sst xmlns="http://schemas.openxmlformats.org/spreadsheetml/2006/main" count="66" uniqueCount="56">
  <si>
    <t>Coût total de possession — Achat</t>
  </si>
  <si>
    <t>Renseigne les cases jaunes (prix, durée, kilométrage, charges), tous les résultats se calculent automatiquement.</t>
  </si>
  <si>
    <t>🚗  Véhicule</t>
  </si>
  <si>
    <t>Prix d'achat</t>
  </si>
  <si>
    <t>Tous frais inclus</t>
  </si>
  <si>
    <t>Valeur de revente estimée</t>
  </si>
  <si>
    <t>Après la durée de possession</t>
  </si>
  <si>
    <t>Durée de possession (années)</t>
  </si>
  <si>
    <t>Combien d'années tu gardes le véhicule</t>
  </si>
  <si>
    <t>Kilométrage annuel</t>
  </si>
  <si>
    <t>Kilométrage moyen par an</t>
  </si>
  <si>
    <t>⛽  Carburant</t>
  </si>
  <si>
    <t>Consommation aux 100 km</t>
  </si>
  <si>
    <t>Conso mixte réelle (pas le chiffre constructeur)</t>
  </si>
  <si>
    <t>Prix du carburant</t>
  </si>
  <si>
    <t>Prix actuel à la pompe</t>
  </si>
  <si>
    <t>📋  Charges annuelles</t>
  </si>
  <si>
    <t>Assurance (par an)</t>
  </si>
  <si>
    <t>Tous risques ou au tiers selon véhicule</t>
  </si>
  <si>
    <t>Entretien &amp; réparations (par an)</t>
  </si>
  <si>
    <t>Révision, pneus, imprévus — estimer ~3 % du prix</t>
  </si>
  <si>
    <t>Divers (vignette, stationnement, péages/an)</t>
  </si>
  <si>
    <t>Autres charges régulières</t>
  </si>
  <si>
    <t>📊  Résultats</t>
  </si>
  <si>
    <t>TCO total sur la période</t>
  </si>
  <si>
    <t>Coût par kilomètre</t>
  </si>
  <si>
    <t>Coût par an</t>
  </si>
  <si>
    <t>📂  Détail des postes</t>
  </si>
  <si>
    <t>Décote (perte de valeur)</t>
  </si>
  <si>
    <t>Carburant total</t>
  </si>
  <si>
    <t>Assurance totale</t>
  </si>
  <si>
    <t>Entretien total</t>
  </si>
  <si>
    <t>Divers total</t>
  </si>
  <si>
    <t>Cette feuille est protégée sans mot de passe pour préserver les formules. Pour la déverrouiller, va dans Révision puis « Ôter la protection ».</t>
  </si>
  <si>
    <t>Modèle gratuit créé par Le Dojo Club</t>
  </si>
  <si>
    <t>Tous nos modèles Excel à télécharger sur ledojo.club/modeles-excel</t>
  </si>
  <si>
    <t>Comparateur Achat / LOA / LLD</t>
  </si>
  <si>
    <t>Remplis les cases jaunes de chaque formule, le total payé et le coût par an se calculent automatiquement.</t>
  </si>
  <si>
    <t/>
  </si>
  <si>
    <t>Achat</t>
  </si>
  <si>
    <t>LOA</t>
  </si>
  <si>
    <t>LLD</t>
  </si>
  <si>
    <t>Description</t>
  </si>
  <si>
    <t>Achat cash + revente</t>
  </si>
  <si>
    <t>Mensualité + apport + option</t>
  </si>
  <si>
    <t>Mensualité sans option d'achat</t>
  </si>
  <si>
    <t>Durée (mois)</t>
  </si>
  <si>
    <t>Apport initial</t>
  </si>
  <si>
    <t>Mensualité</t>
  </si>
  <si>
    <t>Option d'achat finale (LOA)</t>
  </si>
  <si>
    <t>Prix d'achat du véhicule (Achat)</t>
  </si>
  <si>
    <t>Valeur de revente estimée (Achat)</t>
  </si>
  <si>
    <t>Frais de dossier / première mise à disposition</t>
  </si>
  <si>
    <t>Total payé sur la période</t>
  </si>
  <si>
    <t>La formule la moins chère (total payé le plus bas) ressort en vert.</t>
  </si>
  <si>
    <t>Pour l'achat, ajoute les coûts annuels (assurance, entretien, carburant) depuis l'onglet TCO Achat. En LOA et LLD, ces charges s'ajoutent en dehors du loyer.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</si>
</sst>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 &quot;€&quot;"/>
    <numFmt numFmtId="165" formatCode="0 &quot;ans&quot;"/>
    <numFmt numFmtId="166" formatCode="#,##0 &quot;km&quot;"/>
    <numFmt numFmtId="167" formatCode="0.0 &quot;L/100 km&quot;"/>
    <numFmt numFmtId="168" formatCode="0.000 &quot;€/L&quot;"/>
    <numFmt numFmtId="169" formatCode="#,##0.00 &quot;€&quot;"/>
    <numFmt numFmtId="170" formatCode="0 &quot;mois&quot;"/>
  </numFmts>
  <fonts count="10" x14ac:knownFonts="1">
    <font>
      <color theme="1"/>
      <family val="2"/>
      <scheme val="minor"/>
      <sz val="11"/>
      <name val="Calibri"/>
    </font>
    <font>
      <b/>
      <color rgb="FF0F172A"/>
      <sz val="18"/>
    </font>
    <font>
      <color rgb="FF0F172A"/>
      <sz val="10"/>
    </font>
    <font>
      <b/>
      <color rgb="FFFFFFFF"/>
      <sz val="11"/>
    </font>
    <font>
      <b/>
      <color rgb="FF0F172A"/>
      <sz val="10"/>
    </font>
    <font>
      <i/>
      <color rgb="FF64748B"/>
      <sz val="9"/>
    </font>
    <font>
      <b/>
      <color rgb="FF059669"/>
      <sz val="11"/>
    </font>
    <font>
      <i/>
      <color rgb="FF94A3B8"/>
      <sz val="8"/>
    </font>
    <font>
      <u/>
      <color rgb="FF64748B"/>
      <sz val="9"/>
    </font>
    <font>
      <b/>
      <color rgb="FF059669"/>
      <sz val="12"/>
    </font>
  </fonts>
  <fills count="7">
    <fill>
      <patternFill patternType="none"/>
    </fill>
    <fill>
      <patternFill patternType="gray125"/>
    </fill>
    <fill>
      <patternFill patternType="solid">
        <fgColor rgb="FF059669"/>
      </patternFill>
    </fill>
    <fill>
      <patternFill patternType="solid">
        <fgColor rgb="FFFEF9C3"/>
      </patternFill>
    </fill>
    <fill>
      <patternFill patternType="solid">
        <fgColor rgb="FFD1FAE5"/>
      </patternFill>
    </fill>
    <fill>
      <patternFill patternType="solid">
        <fgColor rgb="FF0F172A"/>
      </patternFill>
    </fill>
    <fill>
      <patternFill patternType="solid">
        <fgColor rgb="FFF1F5F9"/>
      </patternFill>
    </fill>
  </fills>
  <borders count="3">
    <border>
      <left/>
      <right/>
      <top/>
      <bottom/>
      <diagonal/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164" fontId="4" fillId="3" borderId="1" xfId="0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Alignment="1">
      <alignment horizontal="left" vertical="center"/>
    </xf>
    <xf numFmtId="165" fontId="4" fillId="3" borderId="1" xfId="0" applyNumberFormat="1" applyFont="1" applyFill="1" applyBorder="1" applyAlignment="1" applyProtection="1">
      <alignment horizontal="right" vertical="center"/>
      <protection locked="0"/>
    </xf>
    <xf numFmtId="166" fontId="4" fillId="3" borderId="1" xfId="0" applyNumberFormat="1" applyFont="1" applyFill="1" applyBorder="1" applyAlignment="1" applyProtection="1">
      <alignment horizontal="right" vertical="center"/>
      <protection locked="0"/>
    </xf>
    <xf numFmtId="167" fontId="4" fillId="3" borderId="1" xfId="0" applyNumberFormat="1" applyFont="1" applyFill="1" applyBorder="1" applyAlignment="1" applyProtection="1">
      <alignment horizontal="right" vertical="center"/>
      <protection locked="0"/>
    </xf>
    <xf numFmtId="168" fontId="4" fillId="3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Alignment="1">
      <alignment horizontal="left" vertical="center"/>
    </xf>
    <xf numFmtId="164" fontId="6" fillId="4" borderId="2" xfId="0" applyNumberFormat="1" applyFont="1" applyFill="1" applyBorder="1" applyAlignment="1">
      <alignment horizontal="right" vertical="center"/>
    </xf>
    <xf numFmtId="169" fontId="6" fillId="4" borderId="2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164" fontId="2" fillId="0" borderId="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3" fillId="5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0" fontId="4" fillId="3" borderId="1" xfId="0" applyNumberFormat="1" applyFont="1" applyFill="1" applyBorder="1" applyAlignment="1" applyProtection="1">
      <alignment horizontal="right" vertical="center"/>
      <protection locked="0"/>
    </xf>
    <xf numFmtId="0" fontId="4" fillId="3" borderId="1" xfId="0" applyFont="1" applyFill="1" applyBorder="1" applyAlignment="1" applyProtection="1">
      <alignment horizontal="right" vertical="center"/>
      <protection locked="0"/>
    </xf>
    <xf numFmtId="0" fontId="0" fillId="6" borderId="0" xfId="0" applyFill="1"/>
    <xf numFmtId="164" fontId="9" fillId="4" borderId="2" xfId="0" applyNumberFormat="1" applyFont="1" applyFill="1" applyBorder="1" applyAlignment="1">
      <alignment horizontal="right" vertical="center"/>
    </xf>
    <xf numFmtId="164" fontId="4" fillId="6" borderId="2" xfId="0" applyNumberFormat="1" applyFont="1" applyFill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</cellXfs>
  <cellStyles count="1">
    <cellStyle name="Normal" xfId="0" builtinId="0"/>
  </cellStyles>
  <dxfs count="1">
    <dxf>
      <font>
        <b/>
        <color rgb="047857"/>
      </font>
      <fill>
        <patternFill patternType="solid">
          <bgColor rgb="FFD1FAE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ledojo.club" TargetMode="External"/><Relationship Id="rId2" Type="http://schemas.openxmlformats.org/officeDocument/2006/relationships/hyperlink" Target="https://ledojo.club/modeles-excel" TargetMode="Externa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hyperlink" Target="https://ledojo.club" TargetMode="External"/><Relationship Id="rId2" Type="http://schemas.openxmlformats.org/officeDocument/2006/relationships/hyperlink" Target="https://ledojo.club/modeles-exce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"/>
  <sheetViews>
    <sheetView workbookViewId="0" showGridLines="0"/>
  </sheetViews>
  <sheetFormatPr defaultRowHeight="15" outlineLevelRow="0" outlineLevelCol="0" x14ac:dyDescent="55"/>
  <cols>
    <col min="1" max="1" width="34" customWidth="1"/>
    <col min="2" max="2" width="18" customWidth="1"/>
    <col min="3" max="3" width="32" customWidth="1"/>
  </cols>
  <sheetData>
    <row r="1" ht="30" customHeight="1" spans="1:3" x14ac:dyDescent="0.25">
      <c r="A1" s="1" t="s">
        <v>0</v>
      </c>
      <c r="B1" s="1"/>
      <c r="C1" s="1"/>
    </row>
    <row r="2" ht="16" customHeight="1" spans="1:3" x14ac:dyDescent="0.25">
      <c r="A2" s="2" t="s">
        <v>1</v>
      </c>
      <c r="B2" s="2"/>
      <c r="C2" s="2"/>
    </row>
    <row r="4" ht="22" customHeight="1" spans="1:3" x14ac:dyDescent="0.25">
      <c r="A4" s="3" t="s">
        <v>2</v>
      </c>
      <c r="B4" s="3"/>
      <c r="C4" s="3"/>
    </row>
    <row r="5" ht="20" customHeight="1" spans="1:3" x14ac:dyDescent="0.25">
      <c r="A5" s="2" t="s">
        <v>3</v>
      </c>
      <c r="B5" s="4">
        <v>18000</v>
      </c>
      <c r="C5" s="5" t="s">
        <v>4</v>
      </c>
    </row>
    <row r="6" ht="20" customHeight="1" spans="1:3" x14ac:dyDescent="0.25">
      <c r="A6" s="2" t="s">
        <v>5</v>
      </c>
      <c r="B6" s="4">
        <v>9000</v>
      </c>
      <c r="C6" s="5" t="s">
        <v>6</v>
      </c>
    </row>
    <row r="7" ht="20" customHeight="1" spans="1:3" x14ac:dyDescent="0.25">
      <c r="A7" s="2" t="s">
        <v>7</v>
      </c>
      <c r="B7" s="6">
        <v>4</v>
      </c>
      <c r="C7" s="5" t="s">
        <v>8</v>
      </c>
    </row>
    <row r="8" ht="20" customHeight="1" spans="1:3" x14ac:dyDescent="0.25">
      <c r="A8" s="2" t="s">
        <v>9</v>
      </c>
      <c r="B8" s="7">
        <v>15000</v>
      </c>
      <c r="C8" s="5" t="s">
        <v>10</v>
      </c>
    </row>
    <row r="10" ht="22" customHeight="1" spans="1:3" x14ac:dyDescent="0.25">
      <c r="A10" s="3" t="s">
        <v>11</v>
      </c>
      <c r="B10" s="3"/>
      <c r="C10" s="3"/>
    </row>
    <row r="11" ht="20" customHeight="1" spans="1:3" x14ac:dyDescent="0.25">
      <c r="A11" s="2" t="s">
        <v>12</v>
      </c>
      <c r="B11" s="8">
        <v>6.5</v>
      </c>
      <c r="C11" s="5" t="s">
        <v>13</v>
      </c>
    </row>
    <row r="12" ht="20" customHeight="1" spans="1:3" x14ac:dyDescent="0.25">
      <c r="A12" s="2" t="s">
        <v>14</v>
      </c>
      <c r="B12" s="9">
        <v>1.72</v>
      </c>
      <c r="C12" s="5" t="s">
        <v>15</v>
      </c>
    </row>
    <row r="14" ht="22" customHeight="1" spans="1:3" x14ac:dyDescent="0.25">
      <c r="A14" s="3" t="s">
        <v>16</v>
      </c>
      <c r="B14" s="3"/>
      <c r="C14" s="3"/>
    </row>
    <row r="15" ht="20" customHeight="1" spans="1:3" x14ac:dyDescent="0.25">
      <c r="A15" s="2" t="s">
        <v>17</v>
      </c>
      <c r="B15" s="4">
        <v>900</v>
      </c>
      <c r="C15" s="5" t="s">
        <v>18</v>
      </c>
    </row>
    <row r="16" ht="20" customHeight="1" spans="1:3" x14ac:dyDescent="0.25">
      <c r="A16" s="2" t="s">
        <v>19</v>
      </c>
      <c r="B16" s="4">
        <v>600</v>
      </c>
      <c r="C16" s="5" t="s">
        <v>20</v>
      </c>
    </row>
    <row r="17" ht="20" customHeight="1" spans="1:3" x14ac:dyDescent="0.25">
      <c r="A17" s="2" t="s">
        <v>21</v>
      </c>
      <c r="B17" s="4">
        <v>300</v>
      </c>
      <c r="C17" s="5" t="s">
        <v>22</v>
      </c>
    </row>
    <row r="19" ht="22" customHeight="1" spans="1:3" x14ac:dyDescent="0.25">
      <c r="A19" s="3" t="s">
        <v>23</v>
      </c>
      <c r="B19" s="3"/>
      <c r="C19" s="3"/>
    </row>
    <row r="20" ht="22" customHeight="1" spans="1:2" x14ac:dyDescent="0.25">
      <c r="A20" s="10" t="s">
        <v>24</v>
      </c>
      <c r="B20" s="11">
        <f>(B5-B6)+((B8/100*B11*B12)+B15+B16+B17)*B7</f>
      </c>
    </row>
    <row r="21" ht="22" customHeight="1" spans="1:2" x14ac:dyDescent="0.25">
      <c r="A21" s="10" t="s">
        <v>25</v>
      </c>
      <c r="B21" s="12">
        <f>IF(B8*B7=0,0,((B5-B6)+((B8/100*B11*B12)+B15+B16+B17)*B7)/(B8*B7))</f>
      </c>
    </row>
    <row r="22" ht="22" customHeight="1" spans="1:2" x14ac:dyDescent="0.25">
      <c r="A22" s="10" t="s">
        <v>26</v>
      </c>
      <c r="B22" s="11">
        <f>IF(B7=0,0,((B5-B6)+((B8/100*B11*B12)+B15+B16+B17)*B7)/B7)</f>
      </c>
    </row>
    <row r="24" ht="22" customHeight="1" spans="1:3" x14ac:dyDescent="0.25">
      <c r="A24" s="3" t="s">
        <v>27</v>
      </c>
      <c r="B24" s="3"/>
      <c r="C24" s="3"/>
    </row>
    <row r="25" ht="18" customHeight="1" spans="1:2" x14ac:dyDescent="0.25">
      <c r="A25" s="13" t="s">
        <v>28</v>
      </c>
      <c r="B25" s="14">
        <f>B5-B6</f>
      </c>
    </row>
    <row r="26" ht="18" customHeight="1" spans="1:2" x14ac:dyDescent="0.25">
      <c r="A26" s="13" t="s">
        <v>29</v>
      </c>
      <c r="B26" s="14">
        <f>(B8/100*B11*B12)*B7</f>
      </c>
    </row>
    <row r="27" ht="18" customHeight="1" spans="1:2" x14ac:dyDescent="0.25">
      <c r="A27" s="13" t="s">
        <v>30</v>
      </c>
      <c r="B27" s="14">
        <f>B15*B7</f>
      </c>
    </row>
    <row r="28" ht="18" customHeight="1" spans="1:2" x14ac:dyDescent="0.25">
      <c r="A28" s="13" t="s">
        <v>31</v>
      </c>
      <c r="B28" s="14">
        <f>B16*B7</f>
      </c>
    </row>
    <row r="29" ht="18" customHeight="1" spans="1:2" x14ac:dyDescent="0.25">
      <c r="A29" s="13" t="s">
        <v>32</v>
      </c>
      <c r="B29" s="14">
        <f>B17*B7</f>
      </c>
    </row>
    <row r="31" ht="14" customHeight="1" spans="1:1" x14ac:dyDescent="0.25">
      <c r="A31" s="15" t="s">
        <v>33</v>
      </c>
    </row>
    <row r="35" ht="16" customHeight="1" spans="1:1" x14ac:dyDescent="0.25">
      <c r="A35" s="5" t="s">
        <v>34</v>
      </c>
    </row>
    <row r="36" ht="16" customHeight="1" spans="1:1" x14ac:dyDescent="0.25">
      <c r="A36" s="16" t="s">
        <v>35</v>
      </c>
    </row>
  </sheetData>
  <sheetProtection sheet="1" formatCells="0" formatColumns="0" formatRows="0" insertColumns="0" insertRows="0" deleteColumns="0" deleteRows="0" sort="0" autoFilter="0"/>
  <mergeCells count="7">
    <mergeCell ref="A1:C1"/>
    <mergeCell ref="A2:C2"/>
    <mergeCell ref="A4:C4"/>
    <mergeCell ref="A10:C10"/>
    <mergeCell ref="A14:C14"/>
    <mergeCell ref="A19:C19"/>
    <mergeCell ref="A24:C24"/>
  </mergeCells>
  <hyperlinks>
    <hyperlink ref="A35" r:id="rId1"/>
    <hyperlink ref="A36" r:id="rId2"/>
  </hyperlink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 showGridLines="0"/>
  </sheetViews>
  <sheetFormatPr defaultRowHeight="15" outlineLevelRow="0" outlineLevelCol="0" x14ac:dyDescent="55"/>
  <cols>
    <col min="1" max="1" width="30" customWidth="1"/>
    <col min="2" max="4" width="20" customWidth="1"/>
  </cols>
  <sheetData>
    <row r="1" ht="30" customHeight="1" spans="1:4" x14ac:dyDescent="0.25">
      <c r="A1" s="1" t="s">
        <v>36</v>
      </c>
      <c r="B1" s="1"/>
      <c r="C1" s="1"/>
      <c r="D1" s="1"/>
    </row>
    <row r="2" ht="16" customHeight="1" spans="1:4" x14ac:dyDescent="0.25">
      <c r="A2" s="2" t="s">
        <v>37</v>
      </c>
      <c r="B2" s="2"/>
      <c r="C2" s="2"/>
      <c r="D2" s="2"/>
    </row>
    <row r="4" ht="24" customHeight="1" spans="1:4" x14ac:dyDescent="0.25">
      <c r="A4" s="17" t="s">
        <v>38</v>
      </c>
      <c r="B4" s="17" t="s">
        <v>39</v>
      </c>
      <c r="C4" s="17" t="s">
        <v>40</v>
      </c>
      <c r="D4" s="17" t="s">
        <v>41</v>
      </c>
    </row>
    <row r="5" ht="28" customHeight="1" spans="1:4" x14ac:dyDescent="0.25">
      <c r="A5" s="5" t="s">
        <v>42</v>
      </c>
      <c r="B5" s="18" t="s">
        <v>43</v>
      </c>
      <c r="C5" s="18" t="s">
        <v>44</v>
      </c>
      <c r="D5" s="18" t="s">
        <v>45</v>
      </c>
    </row>
    <row r="6" ht="20" customHeight="1" spans="1:4" x14ac:dyDescent="0.25">
      <c r="A6" s="2" t="s">
        <v>46</v>
      </c>
      <c r="B6" s="19">
        <v>48</v>
      </c>
      <c r="C6" s="19">
        <v>36</v>
      </c>
      <c r="D6" s="19">
        <v>36</v>
      </c>
    </row>
    <row r="7" ht="20" customHeight="1" spans="1:4" x14ac:dyDescent="0.25">
      <c r="A7" s="2" t="s">
        <v>47</v>
      </c>
      <c r="B7" s="4">
        <v>3000</v>
      </c>
      <c r="C7" s="4">
        <v>2000</v>
      </c>
      <c r="D7" s="4">
        <v>0</v>
      </c>
    </row>
    <row r="8" ht="20" customHeight="1" spans="1:4" x14ac:dyDescent="0.25">
      <c r="A8" s="2" t="s">
        <v>48</v>
      </c>
      <c r="B8" s="4">
        <v>320</v>
      </c>
      <c r="C8" s="4">
        <v>270</v>
      </c>
      <c r="D8" s="4">
        <v>290</v>
      </c>
    </row>
    <row r="9" ht="20" customHeight="1" spans="1:4" x14ac:dyDescent="0.25">
      <c r="A9" s="2" t="s">
        <v>49</v>
      </c>
      <c r="B9" s="20" t="s">
        <v>38</v>
      </c>
      <c r="C9" s="4">
        <v>5500</v>
      </c>
      <c r="D9" s="20" t="s">
        <v>38</v>
      </c>
    </row>
    <row r="10" ht="20" customHeight="1" spans="1:4" x14ac:dyDescent="0.25">
      <c r="A10" s="2" t="s">
        <v>50</v>
      </c>
      <c r="B10" s="4">
        <v>22000</v>
      </c>
      <c r="C10" s="20" t="s">
        <v>38</v>
      </c>
      <c r="D10" s="20" t="s">
        <v>38</v>
      </c>
    </row>
    <row r="11" ht="20" customHeight="1" spans="1:4" x14ac:dyDescent="0.25">
      <c r="A11" s="2" t="s">
        <v>51</v>
      </c>
      <c r="B11" s="4">
        <v>11000</v>
      </c>
      <c r="C11" s="20" t="s">
        <v>38</v>
      </c>
      <c r="D11" s="20" t="s">
        <v>38</v>
      </c>
    </row>
    <row r="12" ht="20" customHeight="1" spans="1:4" x14ac:dyDescent="0.25">
      <c r="A12" s="2" t="s">
        <v>52</v>
      </c>
      <c r="B12" s="4">
        <v>0</v>
      </c>
      <c r="C12" s="4">
        <v>300</v>
      </c>
      <c r="D12" s="4">
        <v>0</v>
      </c>
    </row>
    <row r="13" ht="6" customHeight="1" spans="1:4" x14ac:dyDescent="0.25">
      <c r="A13" s="21"/>
      <c r="B13" s="21"/>
      <c r="C13" s="21"/>
      <c r="D13" s="21"/>
    </row>
    <row r="14" ht="22" customHeight="1" spans="1:4" x14ac:dyDescent="0.25">
      <c r="A14" s="10" t="s">
        <v>53</v>
      </c>
      <c r="B14" s="22">
        <f>B7+B8*B6+B12+B10-B11</f>
      </c>
      <c r="C14" s="22">
        <f>C7+C8*C6+IF(ISNUMBER(C9),C9,0)+C12</f>
      </c>
      <c r="D14" s="22">
        <f>D7+D8*D6+D12</f>
      </c>
    </row>
    <row r="15" ht="20" customHeight="1" spans="1:4" x14ac:dyDescent="0.25">
      <c r="A15" s="10" t="s">
        <v>26</v>
      </c>
      <c r="B15" s="23">
        <f>IF(B6=0,0,(B7+B8*B6+B12+B10-B11)/(B6/12))</f>
      </c>
      <c r="C15" s="23">
        <f>IF(C6=0,0,(C7+C8*C6+IF(ISNUMBER(C9),C9,0)+C12)/(C6/12))</f>
      </c>
      <c r="D15" s="23">
        <f>IF(D6=0,0,(D7+D8*D6+D12)/(D6/12))</f>
      </c>
    </row>
    <row r="16" ht="16" customHeight="1" spans="1:4" x14ac:dyDescent="0.25">
      <c r="A16" s="5" t="s">
        <v>54</v>
      </c>
      <c r="B16" s="5"/>
      <c r="C16" s="5"/>
      <c r="D16" s="5"/>
    </row>
    <row r="18" ht="28" customHeight="1" spans="1:4" x14ac:dyDescent="0.25">
      <c r="A18" s="24" t="s">
        <v>55</v>
      </c>
      <c r="B18" s="24"/>
      <c r="C18" s="24"/>
      <c r="D18" s="24"/>
    </row>
    <row r="20" ht="14" customHeight="1" spans="1:1" x14ac:dyDescent="0.25">
      <c r="A20" s="15" t="s">
        <v>33</v>
      </c>
    </row>
    <row r="24" ht="16" customHeight="1" spans="1:1" x14ac:dyDescent="0.25">
      <c r="A24" s="5" t="s">
        <v>34</v>
      </c>
    </row>
    <row r="25" ht="16" customHeight="1" spans="1:1" x14ac:dyDescent="0.25">
      <c r="A25" s="16" t="s">
        <v>35</v>
      </c>
    </row>
  </sheetData>
  <sheetProtection sheet="1" formatCells="0" formatColumns="0" formatRows="0" insertColumns="0" insertRows="0" deleteColumns="0" deleteRows="0" sort="0" autoFilter="0"/>
  <mergeCells count="4">
    <mergeCell ref="A1:D1"/>
    <mergeCell ref="A2:D2"/>
    <mergeCell ref="A16:D16"/>
    <mergeCell ref="A18:D18"/>
  </mergeCells>
  <conditionalFormatting sqref="B14:D14">
    <cfRule type="expression" dxfId="0" priority="1">
      <formula>B14=MIN(B14:D14)</formula>
    </cfRule>
  </conditionalFormatting>
  <hyperlinks>
    <hyperlink ref="A24" r:id="rId1"/>
    <hyperlink ref="A25" r:id="rId2"/>
  </hyperlink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TCO Achat</vt:lpstr>
      <vt:lpstr>Comparateur LOA-LLD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Dojo Club</dc:creator>
  <dc:title/>
  <dc:subject/>
  <dc:description/>
  <cp:keywords/>
  <cp:category/>
  <cp:lastModifiedBy>Unknown</cp:lastModifiedBy>
  <dcterms:created xsi:type="dcterms:W3CDTF">2026-06-16T13:27:59Z</dcterms:created>
  <dcterms:modified xsi:type="dcterms:W3CDTF">2026-06-16T13:27:59Z</dcterms:modified>
</cp:coreProperties>
</file>